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6135" activeTab="0"/>
  </bookViews>
  <sheets>
    <sheet name="Mg_MCBの選定" sheetId="1" r:id="rId1"/>
    <sheet name="data" sheetId="2" r:id="rId2"/>
  </sheets>
  <definedNames>
    <definedName name="値">'data'!$E$1:$Z$28</definedName>
  </definedNames>
  <calcPr fullCalcOnLoad="1"/>
</workbook>
</file>

<file path=xl/sharedStrings.xml><?xml version="1.0" encoding="utf-8"?>
<sst xmlns="http://schemas.openxmlformats.org/spreadsheetml/2006/main" count="351" uniqueCount="134">
  <si>
    <t>電動機出力</t>
  </si>
  <si>
    <t>電動機全負荷電流</t>
  </si>
  <si>
    <t>電磁開閉器</t>
  </si>
  <si>
    <t>形式</t>
  </si>
  <si>
    <t>付属ｻｰﾏﾙﾘﾚｰ形式</t>
  </si>
  <si>
    <t>ﾋｰﾀｰ定格</t>
  </si>
  <si>
    <t>定格電流</t>
  </si>
  <si>
    <t>（MS）</t>
  </si>
  <si>
    <t>（FAB）</t>
  </si>
  <si>
    <t>TR-0N</t>
  </si>
  <si>
    <t>EA</t>
  </si>
  <si>
    <t>SA</t>
  </si>
  <si>
    <t>TR-5-1N</t>
  </si>
  <si>
    <t>200-220v</t>
  </si>
  <si>
    <t>SW-N5</t>
  </si>
  <si>
    <t>SW-N6</t>
  </si>
  <si>
    <t>SW-N7</t>
  </si>
  <si>
    <t>SW-N8</t>
  </si>
  <si>
    <t>SW-N12</t>
  </si>
  <si>
    <t>TR-N2</t>
  </si>
  <si>
    <t>TR-N3</t>
  </si>
  <si>
    <t>TR-N6</t>
  </si>
  <si>
    <t>TR-N5</t>
  </si>
  <si>
    <t>TR-N7</t>
  </si>
  <si>
    <t>TR-N8</t>
  </si>
  <si>
    <t>TR-N10</t>
  </si>
  <si>
    <t>TR-N12</t>
  </si>
  <si>
    <t>TR-N14</t>
  </si>
  <si>
    <t>SW-03,0,05</t>
  </si>
  <si>
    <t>SW-4-0,4-1,5-1</t>
  </si>
  <si>
    <t>SW-N1</t>
  </si>
  <si>
    <t>SW-N2</t>
  </si>
  <si>
    <t>SW-N2S</t>
  </si>
  <si>
    <t>SW-N3</t>
  </si>
  <si>
    <t>SW-N4</t>
  </si>
  <si>
    <t>SW-N10</t>
  </si>
  <si>
    <t>SW-N11</t>
  </si>
  <si>
    <t>SW-N12</t>
  </si>
  <si>
    <t>ｴﾚﾒﾝﾄ定格</t>
  </si>
  <si>
    <t>200v</t>
  </si>
  <si>
    <t>400v</t>
  </si>
  <si>
    <t>SW-0,05</t>
  </si>
  <si>
    <t>SW-4-1,5-1</t>
  </si>
  <si>
    <t>0.48-0.72</t>
  </si>
  <si>
    <t>0.8-1.2</t>
  </si>
  <si>
    <t>1.4-2.2</t>
  </si>
  <si>
    <t>4-6</t>
  </si>
  <si>
    <t>18-26</t>
  </si>
  <si>
    <t>6-9</t>
  </si>
  <si>
    <t>9-13</t>
  </si>
  <si>
    <t>12-18</t>
  </si>
  <si>
    <t>24-36</t>
  </si>
  <si>
    <t>28-40</t>
  </si>
  <si>
    <t>34-50</t>
  </si>
  <si>
    <t>45-65</t>
  </si>
  <si>
    <t>35-80</t>
  </si>
  <si>
    <t>65-95</t>
  </si>
  <si>
    <t>85-125</t>
  </si>
  <si>
    <t>110-160</t>
  </si>
  <si>
    <t>125-185</t>
  </si>
  <si>
    <t>160-240</t>
  </si>
  <si>
    <t>200-300</t>
  </si>
  <si>
    <t>2.8-4.2</t>
  </si>
  <si>
    <t>0.48-0.72</t>
  </si>
  <si>
    <t>0.95-1.45</t>
  </si>
  <si>
    <t>1.7-2.6</t>
  </si>
  <si>
    <t>2.8-4.2</t>
  </si>
  <si>
    <t>5-8</t>
  </si>
  <si>
    <t>7-11</t>
  </si>
  <si>
    <t>12-18</t>
  </si>
  <si>
    <t>18-26</t>
  </si>
  <si>
    <t>24-36</t>
  </si>
  <si>
    <t>34-50</t>
  </si>
  <si>
    <t>45-65</t>
  </si>
  <si>
    <t>53-80</t>
  </si>
  <si>
    <t>65-95</t>
  </si>
  <si>
    <t>85-125</t>
  </si>
  <si>
    <t>110-160</t>
  </si>
  <si>
    <t>125-180</t>
  </si>
  <si>
    <t>160-240</t>
  </si>
  <si>
    <t>240-360</t>
  </si>
  <si>
    <t>300-450</t>
  </si>
  <si>
    <t>配線用遮断器</t>
  </si>
  <si>
    <t>0.24-0.36</t>
  </si>
  <si>
    <t>400-440v</t>
  </si>
  <si>
    <t>-</t>
  </si>
  <si>
    <t>ｻｰﾏﾙﾘﾚｰ</t>
  </si>
  <si>
    <t>直入</t>
  </si>
  <si>
    <t>スターＭＣs</t>
  </si>
  <si>
    <t>運転　ＭＣm</t>
  </si>
  <si>
    <t>デルタＭＣd</t>
  </si>
  <si>
    <t>SC-05</t>
  </si>
  <si>
    <t>SC-05</t>
  </si>
  <si>
    <t>SC-5-1</t>
  </si>
  <si>
    <t>SC-N1</t>
  </si>
  <si>
    <t>SC-N2</t>
  </si>
  <si>
    <t>SC-N2S</t>
  </si>
  <si>
    <t>SC-N3</t>
  </si>
  <si>
    <t>SC-N4</t>
  </si>
  <si>
    <t>SC-N4</t>
  </si>
  <si>
    <t>SC-N5</t>
  </si>
  <si>
    <t>SC-N6</t>
  </si>
  <si>
    <t>SC-N7</t>
  </si>
  <si>
    <t>SC-N8</t>
  </si>
  <si>
    <t>SC-4-0</t>
  </si>
  <si>
    <t>SC-N10</t>
  </si>
  <si>
    <t>SC-N11</t>
  </si>
  <si>
    <t>SC-N12</t>
  </si>
  <si>
    <t>TR-N2H</t>
  </si>
  <si>
    <t>TR-N3H</t>
  </si>
  <si>
    <t>53-80</t>
  </si>
  <si>
    <t>240-360</t>
  </si>
  <si>
    <t>300-450</t>
  </si>
  <si>
    <t>400-600</t>
  </si>
  <si>
    <t>TR-N6H</t>
  </si>
  <si>
    <t>TR-N10H</t>
  </si>
  <si>
    <t>TR-N12H</t>
  </si>
  <si>
    <t>TR-N14H</t>
  </si>
  <si>
    <t>SC-03</t>
  </si>
  <si>
    <t>SC-4-1</t>
  </si>
  <si>
    <t>SC-N3</t>
  </si>
  <si>
    <t>SC-N5</t>
  </si>
  <si>
    <t>TR-0NH</t>
  </si>
  <si>
    <t>TR-5-1NH</t>
  </si>
  <si>
    <t>付属ｻｰﾏﾙﾘﾚｰ</t>
  </si>
  <si>
    <t>電圧</t>
  </si>
  <si>
    <t>直入 ＭS</t>
  </si>
  <si>
    <t>ＭＣＢ</t>
  </si>
  <si>
    <t>200-300</t>
  </si>
  <si>
    <t>電動機全負荷電流　(富士電機製 全閉外扇4p50Hz)</t>
  </si>
  <si>
    <t>富士電機のまわし者ではありませんが、データは富士の型番です。m(^^;)m</t>
  </si>
  <si>
    <t>電磁開閉器・配線遮断器選定スケール</t>
  </si>
  <si>
    <t>←此処の数値を選んで下さい。</t>
  </si>
  <si>
    <t>鹿の骨学長修補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</si>
</sst>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A&quot;"/>
    <numFmt numFmtId="177" formatCode="@&quot;A&quot;"/>
    <numFmt numFmtId="178" formatCode="General&quot; A&quot;"/>
    <numFmt numFmtId="179" formatCode="0&quot;[A]&quot;"/>
    <numFmt numFmtId="180" formatCode="General&quot;&quot;"/>
    <numFmt numFmtId="181" formatCode="General&quot;kW&quot;"/>
  </numFmts>
  <fonts count="23"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ゴシック"/>
      <family val="3"/>
    </font>
    <font>
      <sz val="11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/>
      <top style="thin"/>
      <bottom/>
    </border>
    <border>
      <left>
        <color indexed="63"/>
      </left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/>
      <bottom style="hair"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9" fillId="3" borderId="0" applyNumberFormat="0" applyBorder="0" applyAlignment="0" applyProtection="0"/>
    <xf numFmtId="0" fontId="12" fillId="23" borderId="4" applyNumberFormat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1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7" borderId="4" applyNumberFormat="0" applyAlignment="0" applyProtection="0"/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20" xfId="0" applyBorder="1" applyAlignment="1">
      <alignment vertical="center"/>
    </xf>
    <xf numFmtId="0" fontId="1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vertical="center"/>
    </xf>
    <xf numFmtId="49" fontId="0" fillId="0" borderId="21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76" fontId="0" fillId="0" borderId="26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28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20" fillId="0" borderId="13" xfId="0" applyFont="1" applyBorder="1" applyAlignment="1">
      <alignment vertical="center"/>
    </xf>
    <xf numFmtId="178" fontId="0" fillId="0" borderId="36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8" fontId="0" fillId="0" borderId="37" xfId="0" applyNumberFormat="1" applyBorder="1" applyAlignment="1">
      <alignment vertical="center"/>
    </xf>
    <xf numFmtId="178" fontId="0" fillId="0" borderId="38" xfId="0" applyNumberFormat="1" applyBorder="1" applyAlignment="1">
      <alignment horizontal="right" vertical="center"/>
    </xf>
    <xf numFmtId="178" fontId="0" fillId="0" borderId="37" xfId="0" applyNumberFormat="1" applyBorder="1" applyAlignment="1">
      <alignment horizontal="right" vertical="center"/>
    </xf>
    <xf numFmtId="0" fontId="0" fillId="0" borderId="38" xfId="0" applyNumberFormat="1" applyBorder="1" applyAlignment="1">
      <alignment horizontal="right" vertical="center"/>
    </xf>
    <xf numFmtId="0" fontId="0" fillId="0" borderId="37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181" fontId="0" fillId="22" borderId="39" xfId="0" applyNumberFormat="1" applyFill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9"/>
  <sheetViews>
    <sheetView showGridLines="0" tabSelected="1" zoomScalePageLayoutView="0" workbookViewId="0" topLeftCell="A1">
      <selection activeCell="C2" sqref="C2"/>
    </sheetView>
  </sheetViews>
  <sheetFormatPr defaultColWidth="9.00390625" defaultRowHeight="13.5"/>
  <cols>
    <col min="1" max="1" width="6.125" style="0" customWidth="1"/>
    <col min="2" max="2" width="11.875" style="0" customWidth="1"/>
    <col min="3" max="3" width="11.125" style="0" bestFit="1" customWidth="1"/>
    <col min="4" max="4" width="12.50390625" style="0" customWidth="1"/>
    <col min="5" max="5" width="6.625" style="0" customWidth="1"/>
    <col min="6" max="7" width="13.625" style="0" customWidth="1"/>
  </cols>
  <sheetData>
    <row r="1" ht="14.25" thickBot="1"/>
    <row r="2" spans="2:6" ht="20.25" customHeight="1" thickBot="1" thickTop="1">
      <c r="B2" s="59" t="s">
        <v>0</v>
      </c>
      <c r="C2" s="60"/>
      <c r="F2" s="38" t="s">
        <v>132</v>
      </c>
    </row>
    <row r="3" spans="2:5" ht="14.25" thickTop="1">
      <c r="B3" s="2"/>
      <c r="C3" s="2"/>
      <c r="E3" s="38"/>
    </row>
    <row r="4" spans="2:6" ht="13.5">
      <c r="B4" s="20" t="s">
        <v>131</v>
      </c>
      <c r="F4" s="1"/>
    </row>
    <row r="5" spans="2:7" ht="13.5">
      <c r="B5" s="32"/>
      <c r="C5" s="33"/>
      <c r="D5" s="34"/>
      <c r="E5" s="35" t="s">
        <v>125</v>
      </c>
      <c r="F5" s="61" t="s">
        <v>13</v>
      </c>
      <c r="G5" s="62" t="s">
        <v>84</v>
      </c>
    </row>
    <row r="6" spans="2:7" ht="13.5">
      <c r="B6" s="9" t="s">
        <v>129</v>
      </c>
      <c r="C6" s="10"/>
      <c r="D6" s="10"/>
      <c r="E6" s="11"/>
      <c r="F6" s="52">
        <f>IF($C$2="",0,HLOOKUP(C$2,値,3))</f>
        <v>0</v>
      </c>
      <c r="G6" s="51">
        <f>IF($C$2="",0,HLOOKUP(C$2,値,17))</f>
        <v>0</v>
      </c>
    </row>
    <row r="7" spans="2:7" ht="13.5">
      <c r="B7" s="50" t="s">
        <v>2</v>
      </c>
      <c r="C7" s="24" t="s">
        <v>126</v>
      </c>
      <c r="D7" s="7" t="s">
        <v>3</v>
      </c>
      <c r="E7" s="3"/>
      <c r="F7" s="6">
        <f>IF($C$2="",0,HLOOKUP(C$2,値,4))</f>
        <v>0</v>
      </c>
      <c r="G7" s="29">
        <f>IF($C$2="",0,HLOOKUP(C$2,値,18))</f>
        <v>0</v>
      </c>
    </row>
    <row r="8" spans="2:7" ht="13.5">
      <c r="B8" s="4"/>
      <c r="D8" s="2" t="s">
        <v>124</v>
      </c>
      <c r="E8" s="43"/>
      <c r="F8" s="44">
        <f>IF($C$2="",0,HLOOKUP(C$2,値,5))</f>
        <v>0</v>
      </c>
      <c r="G8" s="30">
        <f>IF($C$2="",0,HLOOKUP(C$2,値,19))</f>
        <v>0</v>
      </c>
    </row>
    <row r="9" spans="2:7" ht="13.5">
      <c r="B9" s="21"/>
      <c r="C9" s="25"/>
      <c r="D9" s="45" t="s">
        <v>5</v>
      </c>
      <c r="E9" s="46"/>
      <c r="F9" s="55">
        <f>IF($C$2="",0,HLOOKUP(C$2,値,6)&amp;" A")</f>
        <v>0</v>
      </c>
      <c r="G9" s="56">
        <f>IF($C$2="",0,HLOOKUP(C$2,値,20)&amp;" A")</f>
        <v>0</v>
      </c>
    </row>
    <row r="10" spans="2:7" ht="13.5">
      <c r="B10" s="21"/>
      <c r="C10" s="16" t="s">
        <v>89</v>
      </c>
      <c r="D10" s="22"/>
      <c r="E10" s="23"/>
      <c r="F10" s="36">
        <f>IF($C$2="",0,HLOOKUP(C$2,値,7))</f>
        <v>0</v>
      </c>
      <c r="G10" s="37">
        <f>IF($C$2="",0,HLOOKUP(C$2,値,21))</f>
        <v>0</v>
      </c>
    </row>
    <row r="11" spans="2:7" ht="13.5">
      <c r="B11" s="21"/>
      <c r="C11" t="s">
        <v>90</v>
      </c>
      <c r="D11" s="22"/>
      <c r="E11" s="23"/>
      <c r="F11" s="28">
        <f>IF($C$2="",0,HLOOKUP(C$2,値,8))</f>
        <v>0</v>
      </c>
      <c r="G11" s="31">
        <f>IF($C$2="",0,HLOOKUP(C$2,値,22))</f>
        <v>0</v>
      </c>
    </row>
    <row r="12" spans="2:7" ht="13.5">
      <c r="B12" s="21"/>
      <c r="C12" t="s">
        <v>88</v>
      </c>
      <c r="D12" s="22"/>
      <c r="E12" s="23"/>
      <c r="F12" s="28">
        <f>IF($C$2="",0,HLOOKUP(C$2,値,9))</f>
        <v>0</v>
      </c>
      <c r="G12" s="31">
        <f>IF($C$2="",0,HLOOKUP(C$2,値,23))</f>
        <v>0</v>
      </c>
    </row>
    <row r="13" spans="2:7" ht="13.5">
      <c r="B13" s="21"/>
      <c r="C13" s="26" t="s">
        <v>86</v>
      </c>
      <c r="D13" s="22"/>
      <c r="E13" s="23"/>
      <c r="F13" s="28">
        <f>IF($C$2="",0,HLOOKUP(C$2,値,10))</f>
        <v>0</v>
      </c>
      <c r="G13" s="31">
        <f>IF($C$2="",0,HLOOKUP(C$2,値,24))</f>
        <v>0</v>
      </c>
    </row>
    <row r="14" spans="2:7" ht="13.5">
      <c r="B14" s="21"/>
      <c r="C14" s="26"/>
      <c r="D14" s="45" t="s">
        <v>5</v>
      </c>
      <c r="E14" s="47"/>
      <c r="F14" s="57">
        <f>IF($C$2="",0,HLOOKUP(C$2,値,11)&amp;" A")</f>
        <v>0</v>
      </c>
      <c r="G14" s="58">
        <f>IF($C$2="",0,HLOOKUP(C$2,値,25)&amp;" A")</f>
        <v>0</v>
      </c>
    </row>
    <row r="15" spans="2:7" ht="13.5">
      <c r="B15" s="50" t="s">
        <v>82</v>
      </c>
      <c r="C15" s="24" t="s">
        <v>127</v>
      </c>
      <c r="D15" s="7" t="s">
        <v>3</v>
      </c>
      <c r="E15" s="48" t="s">
        <v>10</v>
      </c>
      <c r="F15" s="39">
        <f>IF($C$2="",0,HLOOKUP(C$2,値,12))</f>
        <v>0</v>
      </c>
      <c r="G15" s="40">
        <f>IF($C$2="",0,HLOOKUP(C$2,値,26))</f>
        <v>0</v>
      </c>
    </row>
    <row r="16" spans="2:7" ht="13.5">
      <c r="B16" s="4"/>
      <c r="C16" s="27"/>
      <c r="D16" s="12"/>
      <c r="E16" s="49" t="s">
        <v>11</v>
      </c>
      <c r="F16" s="41">
        <f>IF($C$2="",0,HLOOKUP(C$2,値,13))</f>
        <v>0</v>
      </c>
      <c r="G16" s="42">
        <f>IF($C$2="",0,HLOOKUP(C$2,値,27))</f>
        <v>0</v>
      </c>
    </row>
    <row r="17" spans="2:7" ht="13.5">
      <c r="B17" s="5"/>
      <c r="C17" s="25"/>
      <c r="D17" s="8" t="s">
        <v>6</v>
      </c>
      <c r="E17" s="8"/>
      <c r="F17" s="53">
        <f>IF($C$2="",0,HLOOKUP(C$2,値,14))</f>
        <v>0</v>
      </c>
      <c r="G17" s="54">
        <f>IF($C$2="",0,HLOOKUP(C$2,値,28))</f>
        <v>0</v>
      </c>
    </row>
    <row r="18" ht="13.5">
      <c r="B18" t="s">
        <v>130</v>
      </c>
    </row>
    <row r="19" ht="13.5">
      <c r="B19" t="s">
        <v>133</v>
      </c>
    </row>
  </sheetData>
  <sheetProtection/>
  <conditionalFormatting sqref="F6:G17">
    <cfRule type="cellIs" priority="1" dxfId="0" operator="equal" stopIfTrue="1">
      <formula>0</formula>
    </cfRule>
  </conditionalFormatting>
  <dataValidations count="1">
    <dataValidation errorStyle="warning" type="list" allowBlank="1" showInputMessage="1" showErrorMessage="1" promptTitle="容量の選択" prompt="&#10;プルダウンメニューから&#10;&#10;値を選んで下さいね！" errorTitle="いやん！！" error="リスト以外の数値は駄目よ！&#10;&#10;規格サイズ以外は入らないわよ&#10;&#10;ちゃんと確認して　イ　レ　テ！！" sqref="C2">
      <formula1>"0.1,0.2,0.4,0.75,1.5,2.2,3.7,5.5,7.5,11,15,18.5,22,30,37,45,55,75,90,110,132,160"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1">
      <pane xSplit="4" ySplit="1" topLeftCell="P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E1" sqref="E1:Z28"/>
    </sheetView>
  </sheetViews>
  <sheetFormatPr defaultColWidth="9.00390625" defaultRowHeight="13.5"/>
  <cols>
    <col min="1" max="1" width="17.25390625" style="0" bestFit="1" customWidth="1"/>
    <col min="2" max="2" width="11.125" style="0" bestFit="1" customWidth="1"/>
    <col min="3" max="3" width="13.00390625" style="0" customWidth="1"/>
    <col min="4" max="4" width="3.75390625" style="0" bestFit="1" customWidth="1"/>
    <col min="7" max="8" width="7.00390625" style="0" bestFit="1" customWidth="1"/>
    <col min="9" max="9" width="7.25390625" style="0" bestFit="1" customWidth="1"/>
    <col min="10" max="10" width="8.25390625" style="0" bestFit="1" customWidth="1"/>
    <col min="11" max="11" width="9.25390625" style="0" bestFit="1" customWidth="1"/>
  </cols>
  <sheetData>
    <row r="1" spans="1:26" s="20" customFormat="1" ht="14.25" thickBot="1">
      <c r="A1" s="20" t="s">
        <v>0</v>
      </c>
      <c r="E1" s="20">
        <v>0.1</v>
      </c>
      <c r="F1" s="20">
        <v>0.2</v>
      </c>
      <c r="G1" s="20">
        <v>0.4</v>
      </c>
      <c r="H1" s="20">
        <v>0.75</v>
      </c>
      <c r="I1" s="20">
        <v>1.5</v>
      </c>
      <c r="J1" s="20">
        <v>2.2</v>
      </c>
      <c r="K1" s="20">
        <v>3.7</v>
      </c>
      <c r="L1" s="20">
        <v>5.5</v>
      </c>
      <c r="M1" s="20">
        <v>7.5</v>
      </c>
      <c r="N1" s="20">
        <v>11</v>
      </c>
      <c r="O1" s="20">
        <v>15</v>
      </c>
      <c r="P1" s="20">
        <v>18.5</v>
      </c>
      <c r="Q1" s="20">
        <v>22</v>
      </c>
      <c r="R1" s="20">
        <v>30</v>
      </c>
      <c r="S1" s="20">
        <v>37</v>
      </c>
      <c r="T1" s="20">
        <v>45</v>
      </c>
      <c r="U1" s="20">
        <v>55</v>
      </c>
      <c r="V1" s="20">
        <v>75</v>
      </c>
      <c r="W1" s="20">
        <v>90</v>
      </c>
      <c r="X1" s="20">
        <v>110</v>
      </c>
      <c r="Y1" s="20">
        <v>132</v>
      </c>
      <c r="Z1" s="20">
        <v>160</v>
      </c>
    </row>
    <row r="2" spans="1:2" s="14" customFormat="1" ht="14.25" thickTop="1">
      <c r="A2" s="15" t="s">
        <v>39</v>
      </c>
      <c r="B2" s="15"/>
    </row>
    <row r="3" spans="1:26" ht="13.5">
      <c r="A3" t="s">
        <v>1</v>
      </c>
      <c r="E3">
        <v>0.71</v>
      </c>
      <c r="F3">
        <v>1.3</v>
      </c>
      <c r="G3">
        <v>2.3</v>
      </c>
      <c r="H3">
        <v>3.6</v>
      </c>
      <c r="I3">
        <v>6.1</v>
      </c>
      <c r="J3">
        <v>9.2</v>
      </c>
      <c r="K3">
        <v>15</v>
      </c>
      <c r="L3">
        <v>22.5</v>
      </c>
      <c r="M3">
        <v>29</v>
      </c>
      <c r="N3">
        <v>42</v>
      </c>
      <c r="O3">
        <v>55</v>
      </c>
      <c r="P3">
        <v>67</v>
      </c>
      <c r="Q3">
        <v>78</v>
      </c>
      <c r="R3">
        <v>107</v>
      </c>
      <c r="S3">
        <v>130</v>
      </c>
      <c r="T3">
        <v>156</v>
      </c>
      <c r="U3">
        <v>190</v>
      </c>
      <c r="V3">
        <v>260</v>
      </c>
      <c r="W3">
        <v>310</v>
      </c>
      <c r="X3">
        <v>376</v>
      </c>
      <c r="Y3">
        <v>452</v>
      </c>
      <c r="Z3">
        <v>530</v>
      </c>
    </row>
    <row r="4" spans="1:24" s="16" customFormat="1" ht="13.5">
      <c r="A4" s="16" t="s">
        <v>2</v>
      </c>
      <c r="B4" s="16" t="s">
        <v>87</v>
      </c>
      <c r="C4" s="16" t="s">
        <v>3</v>
      </c>
      <c r="E4" s="16" t="s">
        <v>28</v>
      </c>
      <c r="F4" s="16" t="s">
        <v>28</v>
      </c>
      <c r="G4" s="16" t="s">
        <v>28</v>
      </c>
      <c r="H4" s="16" t="s">
        <v>28</v>
      </c>
      <c r="I4" s="16" t="s">
        <v>28</v>
      </c>
      <c r="J4" s="16" t="s">
        <v>29</v>
      </c>
      <c r="K4" s="16" t="s">
        <v>30</v>
      </c>
      <c r="L4" s="16" t="s">
        <v>31</v>
      </c>
      <c r="M4" s="16" t="s">
        <v>32</v>
      </c>
      <c r="N4" s="16" t="s">
        <v>33</v>
      </c>
      <c r="O4" s="16" t="s">
        <v>34</v>
      </c>
      <c r="P4" s="16" t="s">
        <v>14</v>
      </c>
      <c r="Q4" s="16" t="s">
        <v>15</v>
      </c>
      <c r="R4" s="16" t="s">
        <v>16</v>
      </c>
      <c r="S4" s="16" t="s">
        <v>17</v>
      </c>
      <c r="T4" s="16" t="s">
        <v>35</v>
      </c>
      <c r="U4" s="16" t="s">
        <v>36</v>
      </c>
      <c r="V4" s="16" t="s">
        <v>37</v>
      </c>
      <c r="W4" s="16" t="s">
        <v>37</v>
      </c>
      <c r="X4" s="16" t="s">
        <v>18</v>
      </c>
    </row>
    <row r="5" spans="1:24" ht="13.5">
      <c r="A5" t="s">
        <v>7</v>
      </c>
      <c r="C5" t="s">
        <v>4</v>
      </c>
      <c r="E5" t="s">
        <v>9</v>
      </c>
      <c r="F5" t="s">
        <v>9</v>
      </c>
      <c r="G5" t="s">
        <v>9</v>
      </c>
      <c r="H5" t="s">
        <v>9</v>
      </c>
      <c r="I5" t="s">
        <v>9</v>
      </c>
      <c r="J5" t="s">
        <v>9</v>
      </c>
      <c r="K5" t="s">
        <v>12</v>
      </c>
      <c r="L5" t="s">
        <v>19</v>
      </c>
      <c r="M5" t="s">
        <v>19</v>
      </c>
      <c r="N5" t="s">
        <v>20</v>
      </c>
      <c r="O5" t="s">
        <v>20</v>
      </c>
      <c r="P5" t="s">
        <v>22</v>
      </c>
      <c r="Q5" t="s">
        <v>22</v>
      </c>
      <c r="R5" t="s">
        <v>21</v>
      </c>
      <c r="S5" t="s">
        <v>23</v>
      </c>
      <c r="T5" t="s">
        <v>24</v>
      </c>
      <c r="U5" t="s">
        <v>25</v>
      </c>
      <c r="V5" t="s">
        <v>26</v>
      </c>
      <c r="W5" t="s">
        <v>26</v>
      </c>
      <c r="X5" t="s">
        <v>27</v>
      </c>
    </row>
    <row r="6" spans="3:24" ht="13.5">
      <c r="C6" t="s">
        <v>38</v>
      </c>
      <c r="E6" t="s">
        <v>63</v>
      </c>
      <c r="F6" t="s">
        <v>64</v>
      </c>
      <c r="G6" t="s">
        <v>65</v>
      </c>
      <c r="H6" t="s">
        <v>66</v>
      </c>
      <c r="I6" s="13" t="s">
        <v>67</v>
      </c>
      <c r="J6" s="13" t="s">
        <v>68</v>
      </c>
      <c r="K6" s="13" t="s">
        <v>69</v>
      </c>
      <c r="L6" t="s">
        <v>70</v>
      </c>
      <c r="M6" t="s">
        <v>71</v>
      </c>
      <c r="N6" t="s">
        <v>72</v>
      </c>
      <c r="O6" t="s">
        <v>73</v>
      </c>
      <c r="P6" t="s">
        <v>74</v>
      </c>
      <c r="Q6" t="s">
        <v>75</v>
      </c>
      <c r="R6" t="s">
        <v>76</v>
      </c>
      <c r="S6" t="s">
        <v>77</v>
      </c>
      <c r="T6" t="s">
        <v>78</v>
      </c>
      <c r="U6" t="s">
        <v>79</v>
      </c>
      <c r="V6" t="s">
        <v>128</v>
      </c>
      <c r="W6" t="s">
        <v>80</v>
      </c>
      <c r="X6" t="s">
        <v>81</v>
      </c>
    </row>
    <row r="7" spans="1:26" s="16" customFormat="1" ht="13.5">
      <c r="A7" s="16" t="s">
        <v>2</v>
      </c>
      <c r="B7" s="16" t="s">
        <v>89</v>
      </c>
      <c r="C7" s="16" t="s">
        <v>3</v>
      </c>
      <c r="I7" s="18"/>
      <c r="J7" s="18"/>
      <c r="K7" s="18"/>
      <c r="L7" s="16" t="s">
        <v>104</v>
      </c>
      <c r="M7" s="16" t="s">
        <v>104</v>
      </c>
      <c r="N7" s="16" t="s">
        <v>94</v>
      </c>
      <c r="O7" s="16" t="s">
        <v>95</v>
      </c>
      <c r="P7" t="s">
        <v>96</v>
      </c>
      <c r="Q7" s="16" t="s">
        <v>97</v>
      </c>
      <c r="R7" s="16" t="s">
        <v>98</v>
      </c>
      <c r="S7" s="16" t="s">
        <v>100</v>
      </c>
      <c r="T7" s="16" t="s">
        <v>101</v>
      </c>
      <c r="U7" s="16" t="s">
        <v>102</v>
      </c>
      <c r="V7" s="16" t="s">
        <v>103</v>
      </c>
      <c r="W7" s="16" t="s">
        <v>105</v>
      </c>
      <c r="X7" s="16" t="s">
        <v>106</v>
      </c>
      <c r="Y7" s="16" t="s">
        <v>107</v>
      </c>
      <c r="Z7" s="16" t="s">
        <v>107</v>
      </c>
    </row>
    <row r="8" spans="2:26" ht="13.5">
      <c r="B8" t="s">
        <v>90</v>
      </c>
      <c r="C8" s="2"/>
      <c r="I8" s="13"/>
      <c r="J8" s="13"/>
      <c r="K8" s="13"/>
      <c r="L8" s="16" t="s">
        <v>104</v>
      </c>
      <c r="M8" s="16" t="s">
        <v>104</v>
      </c>
      <c r="N8" s="16" t="s">
        <v>94</v>
      </c>
      <c r="O8" s="16" t="s">
        <v>95</v>
      </c>
      <c r="P8" t="s">
        <v>96</v>
      </c>
      <c r="Q8" s="16" t="s">
        <v>97</v>
      </c>
      <c r="R8" s="16" t="s">
        <v>98</v>
      </c>
      <c r="S8" s="16" t="s">
        <v>100</v>
      </c>
      <c r="T8" s="16" t="s">
        <v>101</v>
      </c>
      <c r="U8" s="16" t="s">
        <v>102</v>
      </c>
      <c r="V8" s="16" t="s">
        <v>103</v>
      </c>
      <c r="W8" s="16" t="s">
        <v>105</v>
      </c>
      <c r="X8" s="16" t="s">
        <v>106</v>
      </c>
      <c r="Y8" s="16" t="s">
        <v>107</v>
      </c>
      <c r="Z8" s="16" t="s">
        <v>107</v>
      </c>
    </row>
    <row r="9" spans="2:26" ht="13.5">
      <c r="B9" t="s">
        <v>88</v>
      </c>
      <c r="I9" s="13"/>
      <c r="J9" s="13"/>
      <c r="K9" s="13"/>
      <c r="L9" t="s">
        <v>91</v>
      </c>
      <c r="M9" t="s">
        <v>92</v>
      </c>
      <c r="N9" t="s">
        <v>93</v>
      </c>
      <c r="O9" t="s">
        <v>94</v>
      </c>
      <c r="P9" t="s">
        <v>94</v>
      </c>
      <c r="Q9" t="s">
        <v>94</v>
      </c>
      <c r="R9" t="s">
        <v>94</v>
      </c>
      <c r="S9" t="s">
        <v>95</v>
      </c>
      <c r="T9" t="s">
        <v>96</v>
      </c>
      <c r="U9" t="s">
        <v>96</v>
      </c>
      <c r="V9" t="s">
        <v>99</v>
      </c>
      <c r="W9" t="s">
        <v>100</v>
      </c>
      <c r="X9" t="s">
        <v>101</v>
      </c>
      <c r="Y9" t="s">
        <v>102</v>
      </c>
      <c r="Z9" t="s">
        <v>103</v>
      </c>
    </row>
    <row r="10" spans="1:26" ht="13.5">
      <c r="A10" t="s">
        <v>86</v>
      </c>
      <c r="C10" s="2" t="s">
        <v>3</v>
      </c>
      <c r="I10" s="13"/>
      <c r="J10" s="13"/>
      <c r="K10" s="13"/>
      <c r="L10" t="s">
        <v>108</v>
      </c>
      <c r="M10" t="s">
        <v>108</v>
      </c>
      <c r="N10" t="s">
        <v>109</v>
      </c>
      <c r="O10" t="s">
        <v>109</v>
      </c>
      <c r="P10" t="s">
        <v>109</v>
      </c>
      <c r="Q10" t="s">
        <v>109</v>
      </c>
      <c r="R10" t="s">
        <v>114</v>
      </c>
      <c r="S10" t="s">
        <v>114</v>
      </c>
      <c r="T10" t="s">
        <v>115</v>
      </c>
      <c r="U10" t="s">
        <v>115</v>
      </c>
      <c r="V10" t="s">
        <v>116</v>
      </c>
      <c r="W10" t="s">
        <v>116</v>
      </c>
      <c r="X10" t="s">
        <v>116</v>
      </c>
      <c r="Y10" t="s">
        <v>117</v>
      </c>
      <c r="Z10" t="s">
        <v>117</v>
      </c>
    </row>
    <row r="11" spans="3:26" ht="13.5">
      <c r="C11" t="s">
        <v>38</v>
      </c>
      <c r="I11" s="13"/>
      <c r="J11" s="13"/>
      <c r="K11" s="13"/>
      <c r="L11" t="s">
        <v>47</v>
      </c>
      <c r="M11" t="s">
        <v>51</v>
      </c>
      <c r="N11" t="s">
        <v>53</v>
      </c>
      <c r="O11" t="s">
        <v>54</v>
      </c>
      <c r="P11" t="s">
        <v>110</v>
      </c>
      <c r="Q11" t="s">
        <v>56</v>
      </c>
      <c r="R11" t="s">
        <v>57</v>
      </c>
      <c r="S11" t="s">
        <v>58</v>
      </c>
      <c r="T11" t="s">
        <v>59</v>
      </c>
      <c r="U11" t="s">
        <v>60</v>
      </c>
      <c r="V11" t="s">
        <v>61</v>
      </c>
      <c r="W11" t="s">
        <v>111</v>
      </c>
      <c r="X11" t="s">
        <v>112</v>
      </c>
      <c r="Y11" t="s">
        <v>113</v>
      </c>
      <c r="Z11" t="s">
        <v>113</v>
      </c>
    </row>
    <row r="12" spans="1:24" s="16" customFormat="1" ht="13.5">
      <c r="A12" s="16" t="s">
        <v>82</v>
      </c>
      <c r="C12" s="16" t="s">
        <v>3</v>
      </c>
      <c r="D12" s="16" t="s">
        <v>10</v>
      </c>
      <c r="E12" s="16">
        <v>33</v>
      </c>
      <c r="F12" s="16">
        <v>33</v>
      </c>
      <c r="G12" s="16">
        <v>33</v>
      </c>
      <c r="H12" s="16">
        <v>33</v>
      </c>
      <c r="I12" s="16">
        <v>33</v>
      </c>
      <c r="J12" s="16">
        <v>33</v>
      </c>
      <c r="K12" s="16">
        <v>33</v>
      </c>
      <c r="L12" s="16">
        <v>53</v>
      </c>
      <c r="M12" s="16">
        <v>63</v>
      </c>
      <c r="N12" s="16">
        <v>103</v>
      </c>
      <c r="O12" s="16">
        <v>103</v>
      </c>
      <c r="P12" s="16">
        <v>203</v>
      </c>
      <c r="Q12" s="16">
        <v>203</v>
      </c>
      <c r="R12" s="16">
        <v>203</v>
      </c>
      <c r="S12" s="16">
        <v>203</v>
      </c>
      <c r="T12" s="16">
        <v>403</v>
      </c>
      <c r="U12" s="16">
        <v>403</v>
      </c>
      <c r="V12" s="16">
        <v>403</v>
      </c>
      <c r="W12" s="16">
        <v>603</v>
      </c>
      <c r="X12" s="16">
        <v>603</v>
      </c>
    </row>
    <row r="13" spans="4:24" ht="13.5">
      <c r="D13" t="s">
        <v>11</v>
      </c>
      <c r="E13">
        <v>33</v>
      </c>
      <c r="F13">
        <v>33</v>
      </c>
      <c r="G13">
        <v>33</v>
      </c>
      <c r="H13">
        <v>33</v>
      </c>
      <c r="I13">
        <v>33</v>
      </c>
      <c r="J13">
        <v>33</v>
      </c>
      <c r="K13">
        <v>33</v>
      </c>
      <c r="L13">
        <v>53</v>
      </c>
      <c r="M13">
        <v>63</v>
      </c>
      <c r="N13">
        <v>103</v>
      </c>
      <c r="O13">
        <v>103</v>
      </c>
      <c r="P13">
        <v>203</v>
      </c>
      <c r="Q13">
        <v>203</v>
      </c>
      <c r="R13">
        <v>203</v>
      </c>
      <c r="S13">
        <v>203</v>
      </c>
      <c r="T13">
        <v>403</v>
      </c>
      <c r="U13">
        <v>403</v>
      </c>
      <c r="V13">
        <v>403</v>
      </c>
      <c r="W13">
        <v>603</v>
      </c>
      <c r="X13">
        <v>603</v>
      </c>
    </row>
    <row r="14" spans="1:24" ht="13.5">
      <c r="A14" t="s">
        <v>8</v>
      </c>
      <c r="C14" t="s">
        <v>6</v>
      </c>
      <c r="E14">
        <v>3</v>
      </c>
      <c r="F14">
        <v>5</v>
      </c>
      <c r="G14">
        <v>5</v>
      </c>
      <c r="H14">
        <v>10</v>
      </c>
      <c r="I14">
        <v>15</v>
      </c>
      <c r="J14">
        <v>20</v>
      </c>
      <c r="K14">
        <v>30</v>
      </c>
      <c r="L14">
        <v>50</v>
      </c>
      <c r="M14">
        <v>60</v>
      </c>
      <c r="N14">
        <v>100</v>
      </c>
      <c r="O14">
        <v>100</v>
      </c>
      <c r="P14">
        <v>150</v>
      </c>
      <c r="Q14">
        <v>175</v>
      </c>
      <c r="R14">
        <v>225</v>
      </c>
      <c r="S14">
        <v>225</v>
      </c>
      <c r="T14">
        <v>350</v>
      </c>
      <c r="U14">
        <v>400</v>
      </c>
      <c r="V14">
        <v>400</v>
      </c>
      <c r="W14">
        <v>600</v>
      </c>
      <c r="X14">
        <v>600</v>
      </c>
    </row>
    <row r="15" ht="14.25" thickBot="1"/>
    <row r="16" spans="1:2" s="14" customFormat="1" ht="14.25" thickTop="1">
      <c r="A16" s="15" t="s">
        <v>40</v>
      </c>
      <c r="B16" s="15"/>
    </row>
    <row r="17" spans="1:25" ht="13.5">
      <c r="A17" t="s">
        <v>1</v>
      </c>
      <c r="E17">
        <v>0.36</v>
      </c>
      <c r="F17">
        <v>0.65</v>
      </c>
      <c r="G17">
        <v>1.15</v>
      </c>
      <c r="H17">
        <v>1.8</v>
      </c>
      <c r="I17">
        <v>3.1</v>
      </c>
      <c r="J17">
        <v>4.6</v>
      </c>
      <c r="K17">
        <v>7.5</v>
      </c>
      <c r="L17">
        <v>11.5</v>
      </c>
      <c r="M17">
        <v>14.5</v>
      </c>
      <c r="N17">
        <v>21</v>
      </c>
      <c r="O17">
        <v>27.5</v>
      </c>
      <c r="P17">
        <v>34</v>
      </c>
      <c r="Q17">
        <v>39</v>
      </c>
      <c r="R17">
        <v>54</v>
      </c>
      <c r="S17">
        <v>65</v>
      </c>
      <c r="T17">
        <v>78</v>
      </c>
      <c r="U17">
        <v>95</v>
      </c>
      <c r="V17">
        <v>130</v>
      </c>
      <c r="W17">
        <v>155</v>
      </c>
      <c r="X17">
        <v>188</v>
      </c>
      <c r="Y17">
        <v>224</v>
      </c>
    </row>
    <row r="18" spans="1:25" s="16" customFormat="1" ht="13.5">
      <c r="A18" s="16" t="s">
        <v>2</v>
      </c>
      <c r="C18" s="16" t="s">
        <v>3</v>
      </c>
      <c r="E18" s="16" t="s">
        <v>28</v>
      </c>
      <c r="F18" s="16" t="s">
        <v>28</v>
      </c>
      <c r="G18" s="16" t="s">
        <v>28</v>
      </c>
      <c r="H18" s="16" t="s">
        <v>28</v>
      </c>
      <c r="I18" s="16" t="s">
        <v>28</v>
      </c>
      <c r="J18" s="16" t="s">
        <v>28</v>
      </c>
      <c r="K18" s="16" t="s">
        <v>41</v>
      </c>
      <c r="L18" s="16" t="s">
        <v>29</v>
      </c>
      <c r="M18" s="16" t="s">
        <v>42</v>
      </c>
      <c r="N18" s="16" t="s">
        <v>30</v>
      </c>
      <c r="O18" s="16" t="s">
        <v>31</v>
      </c>
      <c r="P18" s="16" t="s">
        <v>32</v>
      </c>
      <c r="Q18" s="16" t="s">
        <v>32</v>
      </c>
      <c r="R18" s="16" t="s">
        <v>33</v>
      </c>
      <c r="S18" s="16" t="s">
        <v>34</v>
      </c>
      <c r="T18" s="16" t="s">
        <v>14</v>
      </c>
      <c r="U18" s="16" t="s">
        <v>15</v>
      </c>
      <c r="V18" s="16" t="s">
        <v>16</v>
      </c>
      <c r="W18" s="16" t="s">
        <v>17</v>
      </c>
      <c r="X18" s="16" t="s">
        <v>35</v>
      </c>
      <c r="Y18" s="16" t="s">
        <v>36</v>
      </c>
    </row>
    <row r="19" spans="1:25" ht="13.5">
      <c r="A19" t="s">
        <v>7</v>
      </c>
      <c r="C19" t="s">
        <v>4</v>
      </c>
      <c r="E19" t="s">
        <v>9</v>
      </c>
      <c r="F19" t="s">
        <v>9</v>
      </c>
      <c r="G19" t="s">
        <v>9</v>
      </c>
      <c r="H19" t="s">
        <v>9</v>
      </c>
      <c r="I19" t="s">
        <v>9</v>
      </c>
      <c r="J19" t="s">
        <v>9</v>
      </c>
      <c r="K19" t="s">
        <v>9</v>
      </c>
      <c r="L19" t="s">
        <v>12</v>
      </c>
      <c r="M19" t="s">
        <v>12</v>
      </c>
      <c r="N19" t="s">
        <v>19</v>
      </c>
      <c r="O19" t="s">
        <v>19</v>
      </c>
      <c r="P19" t="s">
        <v>20</v>
      </c>
      <c r="Q19" t="s">
        <v>20</v>
      </c>
      <c r="R19" t="s">
        <v>20</v>
      </c>
      <c r="S19" t="s">
        <v>22</v>
      </c>
      <c r="T19" t="s">
        <v>22</v>
      </c>
      <c r="U19" t="s">
        <v>21</v>
      </c>
      <c r="V19" t="s">
        <v>23</v>
      </c>
      <c r="W19" t="s">
        <v>24</v>
      </c>
      <c r="X19" t="s">
        <v>25</v>
      </c>
      <c r="Y19" t="s">
        <v>26</v>
      </c>
    </row>
    <row r="20" spans="3:25" s="13" customFormat="1" ht="13.5">
      <c r="C20" s="13" t="s">
        <v>38</v>
      </c>
      <c r="E20" s="13" t="s">
        <v>83</v>
      </c>
      <c r="F20" s="13" t="s">
        <v>43</v>
      </c>
      <c r="G20" s="13" t="s">
        <v>44</v>
      </c>
      <c r="H20" s="13" t="s">
        <v>45</v>
      </c>
      <c r="I20" s="13" t="s">
        <v>62</v>
      </c>
      <c r="J20" s="13" t="s">
        <v>46</v>
      </c>
      <c r="K20" s="13" t="s">
        <v>48</v>
      </c>
      <c r="L20" s="13" t="s">
        <v>49</v>
      </c>
      <c r="M20" s="13" t="s">
        <v>50</v>
      </c>
      <c r="N20" s="13" t="s">
        <v>47</v>
      </c>
      <c r="O20" s="13" t="s">
        <v>51</v>
      </c>
      <c r="P20" s="13" t="s">
        <v>52</v>
      </c>
      <c r="Q20" s="13" t="s">
        <v>53</v>
      </c>
      <c r="R20" s="13" t="s">
        <v>54</v>
      </c>
      <c r="S20" s="13" t="s">
        <v>55</v>
      </c>
      <c r="T20" s="13" t="s">
        <v>56</v>
      </c>
      <c r="U20" s="13" t="s">
        <v>57</v>
      </c>
      <c r="V20" s="13" t="s">
        <v>58</v>
      </c>
      <c r="W20" s="13" t="s">
        <v>59</v>
      </c>
      <c r="X20" s="13" t="s">
        <v>60</v>
      </c>
      <c r="Y20" s="13" t="s">
        <v>61</v>
      </c>
    </row>
    <row r="21" spans="1:26" s="16" customFormat="1" ht="13.5">
      <c r="A21" s="16" t="s">
        <v>2</v>
      </c>
      <c r="B21" s="16" t="s">
        <v>89</v>
      </c>
      <c r="C21" s="16" t="s">
        <v>3</v>
      </c>
      <c r="I21" s="18"/>
      <c r="J21" s="18"/>
      <c r="K21" s="18"/>
      <c r="L21" s="16" t="s">
        <v>118</v>
      </c>
      <c r="M21" s="16" t="s">
        <v>104</v>
      </c>
      <c r="N21" s="16" t="s">
        <v>104</v>
      </c>
      <c r="O21" s="16" t="s">
        <v>119</v>
      </c>
      <c r="P21" s="16" t="s">
        <v>94</v>
      </c>
      <c r="Q21" s="16" t="s">
        <v>94</v>
      </c>
      <c r="R21" s="16" t="s">
        <v>96</v>
      </c>
      <c r="S21" s="16" t="s">
        <v>96</v>
      </c>
      <c r="T21" s="16" t="s">
        <v>120</v>
      </c>
      <c r="U21" s="16" t="s">
        <v>120</v>
      </c>
      <c r="V21" s="16" t="s">
        <v>121</v>
      </c>
      <c r="W21" s="16" t="s">
        <v>101</v>
      </c>
      <c r="X21" s="16" t="s">
        <v>102</v>
      </c>
      <c r="Y21" s="16" t="s">
        <v>103</v>
      </c>
      <c r="Z21" s="16" t="s">
        <v>105</v>
      </c>
    </row>
    <row r="22" spans="2:26" ht="13.5">
      <c r="B22" t="s">
        <v>90</v>
      </c>
      <c r="C22" s="2"/>
      <c r="I22" s="13"/>
      <c r="J22" s="13"/>
      <c r="K22" s="13"/>
      <c r="L22" s="19" t="s">
        <v>118</v>
      </c>
      <c r="M22" s="16" t="s">
        <v>104</v>
      </c>
      <c r="N22" s="16" t="s">
        <v>104</v>
      </c>
      <c r="O22" s="16" t="s">
        <v>119</v>
      </c>
      <c r="P22" s="16" t="s">
        <v>94</v>
      </c>
      <c r="Q22" s="16" t="s">
        <v>94</v>
      </c>
      <c r="R22" s="16" t="s">
        <v>96</v>
      </c>
      <c r="S22" s="16" t="s">
        <v>96</v>
      </c>
      <c r="T22" s="16" t="s">
        <v>120</v>
      </c>
      <c r="U22" s="16" t="s">
        <v>120</v>
      </c>
      <c r="V22" s="16" t="s">
        <v>121</v>
      </c>
      <c r="W22" s="16" t="s">
        <v>101</v>
      </c>
      <c r="X22" s="16" t="s">
        <v>102</v>
      </c>
      <c r="Y22" s="16" t="s">
        <v>103</v>
      </c>
      <c r="Z22" s="16" t="s">
        <v>105</v>
      </c>
    </row>
    <row r="23" spans="2:26" ht="13.5">
      <c r="B23" t="s">
        <v>88</v>
      </c>
      <c r="I23" s="13"/>
      <c r="J23" s="13"/>
      <c r="K23" s="13"/>
      <c r="L23" s="19" t="s">
        <v>118</v>
      </c>
      <c r="M23" t="s">
        <v>91</v>
      </c>
      <c r="N23" t="s">
        <v>91</v>
      </c>
      <c r="O23" s="19" t="s">
        <v>93</v>
      </c>
      <c r="P23" s="19" t="s">
        <v>93</v>
      </c>
      <c r="Q23" s="19" t="s">
        <v>93</v>
      </c>
      <c r="R23" s="16" t="s">
        <v>94</v>
      </c>
      <c r="S23" s="16" t="s">
        <v>94</v>
      </c>
      <c r="T23" s="16" t="s">
        <v>94</v>
      </c>
      <c r="U23" s="16" t="s">
        <v>95</v>
      </c>
      <c r="V23" s="16" t="s">
        <v>96</v>
      </c>
      <c r="W23" s="16" t="s">
        <v>98</v>
      </c>
      <c r="X23" s="16" t="s">
        <v>100</v>
      </c>
      <c r="Y23" s="16" t="s">
        <v>100</v>
      </c>
      <c r="Z23" s="16" t="s">
        <v>102</v>
      </c>
    </row>
    <row r="24" spans="1:26" ht="13.5">
      <c r="A24" t="s">
        <v>86</v>
      </c>
      <c r="C24" s="2" t="s">
        <v>3</v>
      </c>
      <c r="I24" s="13"/>
      <c r="J24" s="13"/>
      <c r="K24" s="13"/>
      <c r="L24" s="19" t="s">
        <v>122</v>
      </c>
      <c r="M24" t="s">
        <v>123</v>
      </c>
      <c r="N24" t="s">
        <v>108</v>
      </c>
      <c r="O24" t="s">
        <v>108</v>
      </c>
      <c r="P24" t="s">
        <v>109</v>
      </c>
      <c r="Q24" t="s">
        <v>109</v>
      </c>
      <c r="R24" t="s">
        <v>109</v>
      </c>
      <c r="S24" t="s">
        <v>109</v>
      </c>
      <c r="T24" t="s">
        <v>109</v>
      </c>
      <c r="U24" t="s">
        <v>114</v>
      </c>
      <c r="V24" t="s">
        <v>114</v>
      </c>
      <c r="W24" t="s">
        <v>115</v>
      </c>
      <c r="X24" t="s">
        <v>115</v>
      </c>
      <c r="Y24" t="s">
        <v>116</v>
      </c>
      <c r="Z24" t="s">
        <v>116</v>
      </c>
    </row>
    <row r="25" spans="3:26" ht="13.5">
      <c r="C25" t="s">
        <v>38</v>
      </c>
      <c r="I25" s="13"/>
      <c r="J25" s="13"/>
      <c r="K25" s="13"/>
      <c r="L25" s="13" t="s">
        <v>49</v>
      </c>
      <c r="M25" s="13" t="s">
        <v>50</v>
      </c>
      <c r="N25" t="s">
        <v>47</v>
      </c>
      <c r="O25" s="13" t="s">
        <v>51</v>
      </c>
      <c r="P25" s="13" t="s">
        <v>52</v>
      </c>
      <c r="Q25" s="13" t="s">
        <v>53</v>
      </c>
      <c r="R25" s="13" t="s">
        <v>54</v>
      </c>
      <c r="S25" s="13" t="s">
        <v>110</v>
      </c>
      <c r="T25" s="13" t="s">
        <v>56</v>
      </c>
      <c r="U25" s="13" t="s">
        <v>57</v>
      </c>
      <c r="V25" s="13" t="s">
        <v>58</v>
      </c>
      <c r="W25" s="13" t="s">
        <v>59</v>
      </c>
      <c r="X25" s="13" t="s">
        <v>60</v>
      </c>
      <c r="Y25" s="13" t="s">
        <v>61</v>
      </c>
      <c r="Z25" s="13" t="s">
        <v>61</v>
      </c>
    </row>
    <row r="26" spans="1:25" s="16" customFormat="1" ht="13.5">
      <c r="A26" s="16" t="s">
        <v>82</v>
      </c>
      <c r="C26" s="16" t="s">
        <v>3</v>
      </c>
      <c r="D26" s="16" t="s">
        <v>10</v>
      </c>
      <c r="E26" s="17" t="s">
        <v>85</v>
      </c>
      <c r="F26" s="17" t="s">
        <v>85</v>
      </c>
      <c r="G26" s="17" t="s">
        <v>85</v>
      </c>
      <c r="H26" s="17" t="s">
        <v>85</v>
      </c>
      <c r="I26" s="17" t="s">
        <v>85</v>
      </c>
      <c r="J26" s="17" t="s">
        <v>85</v>
      </c>
      <c r="K26" s="17" t="s">
        <v>85</v>
      </c>
      <c r="L26" s="17" t="s">
        <v>85</v>
      </c>
      <c r="M26" s="17" t="s">
        <v>85</v>
      </c>
      <c r="N26" s="16">
        <v>53</v>
      </c>
      <c r="O26" s="16">
        <v>63</v>
      </c>
      <c r="P26" s="16">
        <v>103</v>
      </c>
      <c r="Q26" s="16">
        <v>103</v>
      </c>
      <c r="R26" s="16">
        <v>203</v>
      </c>
      <c r="S26" s="16">
        <v>203</v>
      </c>
      <c r="T26" s="16">
        <v>203</v>
      </c>
      <c r="U26" s="16">
        <v>203</v>
      </c>
      <c r="V26" s="16">
        <v>203</v>
      </c>
      <c r="W26" s="16">
        <v>403</v>
      </c>
      <c r="X26" s="16">
        <v>403</v>
      </c>
      <c r="Y26" s="16">
        <v>403</v>
      </c>
    </row>
    <row r="27" spans="4:25" ht="13.5">
      <c r="D27" t="s">
        <v>11</v>
      </c>
      <c r="E27">
        <v>33</v>
      </c>
      <c r="F27">
        <v>33</v>
      </c>
      <c r="G27">
        <v>33</v>
      </c>
      <c r="H27">
        <v>33</v>
      </c>
      <c r="I27">
        <v>33</v>
      </c>
      <c r="J27">
        <v>33</v>
      </c>
      <c r="K27">
        <v>33</v>
      </c>
      <c r="L27">
        <v>33</v>
      </c>
      <c r="M27">
        <v>33</v>
      </c>
      <c r="N27">
        <v>53</v>
      </c>
      <c r="O27">
        <v>63</v>
      </c>
      <c r="P27">
        <v>103</v>
      </c>
      <c r="Q27">
        <v>103</v>
      </c>
      <c r="R27">
        <v>203</v>
      </c>
      <c r="S27">
        <v>203</v>
      </c>
      <c r="T27">
        <v>203</v>
      </c>
      <c r="U27">
        <v>203</v>
      </c>
      <c r="V27">
        <v>203</v>
      </c>
      <c r="W27">
        <v>403</v>
      </c>
      <c r="X27">
        <v>403</v>
      </c>
      <c r="Y27">
        <v>403</v>
      </c>
    </row>
    <row r="28" spans="1:25" ht="13.5">
      <c r="A28" t="s">
        <v>8</v>
      </c>
      <c r="C28" t="s">
        <v>6</v>
      </c>
      <c r="E28">
        <v>3</v>
      </c>
      <c r="F28">
        <v>5</v>
      </c>
      <c r="G28">
        <v>5</v>
      </c>
      <c r="H28">
        <v>5</v>
      </c>
      <c r="I28">
        <v>10</v>
      </c>
      <c r="J28">
        <v>15</v>
      </c>
      <c r="K28">
        <v>20</v>
      </c>
      <c r="L28">
        <v>30</v>
      </c>
      <c r="M28">
        <v>30</v>
      </c>
      <c r="N28">
        <v>50</v>
      </c>
      <c r="O28">
        <v>60</v>
      </c>
      <c r="P28">
        <v>75</v>
      </c>
      <c r="Q28">
        <v>100</v>
      </c>
      <c r="R28">
        <v>125</v>
      </c>
      <c r="S28">
        <v>150</v>
      </c>
      <c r="T28">
        <v>175</v>
      </c>
      <c r="U28">
        <v>225</v>
      </c>
      <c r="V28">
        <v>225</v>
      </c>
      <c r="W28">
        <v>350</v>
      </c>
      <c r="X28">
        <v>400</v>
      </c>
      <c r="Y28">
        <v>400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真愚</dc:creator>
  <cp:keywords/>
  <dc:description/>
  <cp:lastModifiedBy>真愚</cp:lastModifiedBy>
  <dcterms:created xsi:type="dcterms:W3CDTF">2009-03-22T05:21:40Z</dcterms:created>
  <dcterms:modified xsi:type="dcterms:W3CDTF">2009-03-24T14:41:04Z</dcterms:modified>
  <cp:category/>
  <cp:version/>
  <cp:contentType/>
  <cp:contentStatus/>
</cp:coreProperties>
</file>